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Lucie\Desktop\Výkazy 2017\"/>
    </mc:Choice>
  </mc:AlternateContent>
  <bookViews>
    <workbookView xWindow="0" yWindow="0" windowWidth="18870" windowHeight="7635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6" i="1"/>
  <c r="E23" i="1"/>
  <c r="E20" i="1"/>
  <c r="E31" i="1" l="1"/>
  <c r="F31" i="1"/>
  <c r="G31" i="1"/>
  <c r="D31" i="1"/>
  <c r="F64" i="1" l="1"/>
  <c r="D64" i="1"/>
  <c r="F62" i="1"/>
  <c r="D62" i="1"/>
  <c r="F26" i="1"/>
  <c r="G26" i="1"/>
  <c r="D26" i="1"/>
  <c r="G23" i="1"/>
  <c r="D23" i="1"/>
  <c r="F20" i="1"/>
  <c r="G20" i="1"/>
  <c r="D20" i="1"/>
  <c r="G15" i="1"/>
  <c r="F15" i="1"/>
  <c r="E15" i="1"/>
  <c r="E39" i="1" s="1"/>
  <c r="D15" i="1"/>
  <c r="D39" i="1" l="1"/>
  <c r="G39" i="1"/>
  <c r="F58" i="1" s="1"/>
  <c r="F39" i="1"/>
  <c r="D58" i="1"/>
  <c r="D59" i="1"/>
  <c r="D61" i="1" s="1"/>
  <c r="F59" i="1" l="1"/>
  <c r="F61" i="1" s="1"/>
  <c r="F63" i="1"/>
  <c r="F65" i="1" s="1"/>
  <c r="F66" i="1" s="1"/>
  <c r="D63" i="1"/>
  <c r="D65" i="1" s="1"/>
  <c r="D66" i="1" s="1"/>
</calcChain>
</file>

<file path=xl/sharedStrings.xml><?xml version="1.0" encoding="utf-8"?>
<sst xmlns="http://schemas.openxmlformats.org/spreadsheetml/2006/main" count="189" uniqueCount="135">
  <si>
    <t>Řádek</t>
  </si>
  <si>
    <t>jedn.</t>
  </si>
  <si>
    <t>Kalkulace</t>
  </si>
  <si>
    <t>1</t>
  </si>
  <si>
    <t>2</t>
  </si>
  <si>
    <t>3</t>
  </si>
  <si>
    <t>4</t>
  </si>
  <si>
    <t>5</t>
  </si>
  <si>
    <t>6</t>
  </si>
  <si>
    <t>1.</t>
  </si>
  <si>
    <t>Materiál</t>
  </si>
  <si>
    <t>mil.Kč</t>
  </si>
  <si>
    <t>1.1</t>
  </si>
  <si>
    <t>1.2</t>
  </si>
  <si>
    <t>1.3</t>
  </si>
  <si>
    <t>1.4</t>
  </si>
  <si>
    <t>2.</t>
  </si>
  <si>
    <t>Energie</t>
  </si>
  <si>
    <t>2.1</t>
  </si>
  <si>
    <t>2.2</t>
  </si>
  <si>
    <t>3.</t>
  </si>
  <si>
    <t>Mzdy</t>
  </si>
  <si>
    <t>3.1</t>
  </si>
  <si>
    <t>3.2</t>
  </si>
  <si>
    <t>4.</t>
  </si>
  <si>
    <t>Ostatní přímé náklady</t>
  </si>
  <si>
    <t>4.1</t>
  </si>
  <si>
    <t>4.2</t>
  </si>
  <si>
    <t>4.3</t>
  </si>
  <si>
    <t>4.4</t>
  </si>
  <si>
    <t>5.</t>
  </si>
  <si>
    <t>Finanční náklady</t>
  </si>
  <si>
    <t>6.</t>
  </si>
  <si>
    <t>Výrobní režie</t>
  </si>
  <si>
    <t>7.</t>
  </si>
  <si>
    <t>Správní režie</t>
  </si>
  <si>
    <t>8.</t>
  </si>
  <si>
    <t>Úplné vlastní náklady</t>
  </si>
  <si>
    <t>A</t>
  </si>
  <si>
    <t>Hodnota infrastruktur.m.podle VÚME</t>
  </si>
  <si>
    <t>B</t>
  </si>
  <si>
    <t>Pořizovací cena provozního maj.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</si>
  <si>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</si>
  <si>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</si>
  <si>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</si>
  <si>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</si>
  <si>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</si>
  <si>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</si>
  <si>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</si>
  <si>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</si>
  <si>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</si>
  <si>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</si>
  <si>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</si>
  <si>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</si>
  <si>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</si>
  <si>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</si>
  <si>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</si>
  <si>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</si>
  <si>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</si>
  <si>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</si>
  <si>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</si>
  <si>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9.</t>
  </si>
  <si>
    <t>JEDNOTKOVÉ NÁKLADY</t>
  </si>
  <si>
    <t>Kč/m3</t>
  </si>
  <si>
    <t>Vyúčtování všech položek výpočtu cen pro vodné a stočné</t>
  </si>
  <si>
    <t>Kalkulovaná cena pro vodné a stočné</t>
  </si>
  <si>
    <t>Text</t>
  </si>
  <si>
    <t>Měrná</t>
  </si>
  <si>
    <t>Voda pitná</t>
  </si>
  <si>
    <t>Voda odpadní</t>
  </si>
  <si>
    <t>10.</t>
  </si>
  <si>
    <t>Úplné vlastní náklady - ÚVN</t>
  </si>
  <si>
    <t>11.</t>
  </si>
  <si>
    <t>Kalkulační zisk</t>
  </si>
  <si>
    <t>- podíl z ÚVN</t>
  </si>
  <si>
    <t>%</t>
  </si>
  <si>
    <t>- z ř.11 na rozvoj a obnovu infr.majetku</t>
  </si>
  <si>
    <t>12.</t>
  </si>
  <si>
    <t>Celkem ÚVN + zisk</t>
  </si>
  <si>
    <t>13.</t>
  </si>
  <si>
    <t>Voda fakturovaná pitná, odpadní+srážková</t>
  </si>
  <si>
    <t>14.</t>
  </si>
  <si>
    <t>CENA pro vodné, stočné</t>
  </si>
  <si>
    <t>15.</t>
  </si>
  <si>
    <t>CENA pro vodné, stočné + DPH</t>
  </si>
  <si>
    <t>Náklady pro výpočet ceny pro vodné a stočné</t>
  </si>
  <si>
    <t>Nákladové položky</t>
  </si>
  <si>
    <t>II</t>
  </si>
  <si>
    <t>III</t>
  </si>
  <si>
    <t>Příjemce vodného a stočného</t>
  </si>
  <si>
    <t>Provozovatel - název a IČ</t>
  </si>
  <si>
    <t>Vlastník - název a IČ</t>
  </si>
  <si>
    <t>IV</t>
  </si>
  <si>
    <t>Formulář A až F</t>
  </si>
  <si>
    <t>V</t>
  </si>
  <si>
    <t>Index 1 až x</t>
  </si>
  <si>
    <t>VI</t>
  </si>
  <si>
    <t>IČPE související s cenou</t>
  </si>
  <si>
    <t>surová voda podzemní + povrchová</t>
  </si>
  <si>
    <t>Oč. skut.</t>
  </si>
  <si>
    <t>2a</t>
  </si>
  <si>
    <t>odpisy</t>
  </si>
  <si>
    <t>pitná voda převzatá; odpadní voda předána k čištění</t>
  </si>
  <si>
    <t>ostatní materiál</t>
  </si>
  <si>
    <t>chemikálie</t>
  </si>
  <si>
    <t>elektrická energie</t>
  </si>
  <si>
    <t>ostatní energie (plyn, pevná a kapalná)</t>
  </si>
  <si>
    <t>přímé mzdy</t>
  </si>
  <si>
    <t>ostatní osobní náklady</t>
  </si>
  <si>
    <t>opravy infrastrukturního majetku</t>
  </si>
  <si>
    <t>nájem infrastrukturního majetku</t>
  </si>
  <si>
    <t>poplatky za vypouštění odpadních vod</t>
  </si>
  <si>
    <t>ostatní provozní náklady externí</t>
  </si>
  <si>
    <t>prostředky obnovy infrastrukturního majetku</t>
  </si>
  <si>
    <t>Provozní náklady</t>
  </si>
  <si>
    <t>5.1</t>
  </si>
  <si>
    <t>5.2</t>
  </si>
  <si>
    <t>5.3</t>
  </si>
  <si>
    <t>ostatní povozní náklady ve vlastní režii</t>
  </si>
  <si>
    <t>Finanční výnosy</t>
  </si>
  <si>
    <t>4a</t>
  </si>
  <si>
    <t>6a</t>
  </si>
  <si>
    <t>16.</t>
  </si>
  <si>
    <t>17.</t>
  </si>
  <si>
    <t>18.</t>
  </si>
  <si>
    <t>19.</t>
  </si>
  <si>
    <t>Vypracoval:</t>
  </si>
  <si>
    <t>Kontroloval:</t>
  </si>
  <si>
    <t>Telefon:</t>
  </si>
  <si>
    <t>E-mail:</t>
  </si>
  <si>
    <t>Datum:</t>
  </si>
  <si>
    <t>Schválil:</t>
  </si>
  <si>
    <t>Výpočet (kalkulace) cen pro vodné a stočné pro kalendářní rok 2017</t>
  </si>
  <si>
    <t>OBEC TEHOV</t>
  </si>
  <si>
    <t>OBEC TEHOV, IČ: 00508501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</si>
</sst>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.000000"/>
    <numFmt numFmtId="165" formatCode="#0.0"/>
    <numFmt numFmtId="166" formatCode="0.0000000000"/>
    <numFmt numFmtId="167" formatCode="0.0000"/>
    <numFmt numFmtId="168" formatCode="0.00000"/>
  </numFmts>
  <fonts count="5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166" fontId="1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tabSelected="1" topLeftCell="A61" zoomScaleNormal="100" workbookViewId="0">
      <selection activeCell="C68" sqref="C68:G68"/>
    </sheetView>
  </sheetViews>
  <sheetFormatPr defaultRowHeight="15" x14ac:dyDescent="0.25"/>
  <cols>
    <col min="1" max="1" width="9.140625" style="24"/>
    <col min="2" max="2" width="53.5703125" style="17" customWidth="1"/>
    <col min="4" max="7" width="14.28515625" customWidth="1"/>
    <col min="8" max="8" width="11.42578125" customWidth="1"/>
  </cols>
  <sheetData>
    <row r="1" spans="1:7" x14ac:dyDescent="0.25">
      <c r="A1" s="35" t="s">
        <v>132</v>
      </c>
      <c r="B1" s="35"/>
      <c r="C1" s="35"/>
      <c r="D1" s="35"/>
      <c r="E1" s="35"/>
      <c r="F1" s="35"/>
      <c r="G1" s="35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19" t="s">
        <v>55</v>
      </c>
      <c r="B3" s="11" t="s">
        <v>89</v>
      </c>
      <c r="C3" s="29" t="s">
        <v>133</v>
      </c>
      <c r="D3" s="29"/>
      <c r="E3" s="29"/>
      <c r="F3" s="29"/>
      <c r="G3" s="29"/>
    </row>
    <row r="4" spans="1:7" x14ac:dyDescent="0.25">
      <c r="A4" s="19" t="s">
        <v>87</v>
      </c>
      <c r="B4" s="11" t="s">
        <v>90</v>
      </c>
      <c r="C4" s="29">
        <v>508501</v>
      </c>
      <c r="D4" s="29"/>
      <c r="E4" s="29"/>
      <c r="F4" s="29"/>
      <c r="G4" s="29"/>
    </row>
    <row r="5" spans="1:7" x14ac:dyDescent="0.25">
      <c r="A5" s="19" t="s">
        <v>88</v>
      </c>
      <c r="B5" s="11" t="s">
        <v>91</v>
      </c>
      <c r="C5" s="29" t="s">
        <v>134</v>
      </c>
      <c r="D5" s="29"/>
      <c r="E5" s="29"/>
      <c r="F5" s="29"/>
      <c r="G5" s="29"/>
    </row>
    <row r="6" spans="1:7" x14ac:dyDescent="0.25">
      <c r="A6" s="19" t="s">
        <v>92</v>
      </c>
      <c r="B6" s="11" t="s">
        <v>93</v>
      </c>
      <c r="C6" s="29"/>
      <c r="D6" s="29"/>
      <c r="E6" s="29"/>
      <c r="F6" s="29"/>
      <c r="G6" s="29"/>
    </row>
    <row r="7" spans="1:7" x14ac:dyDescent="0.25">
      <c r="A7" s="19" t="s">
        <v>94</v>
      </c>
      <c r="B7" s="11" t="s">
        <v>95</v>
      </c>
      <c r="C7" s="29"/>
      <c r="D7" s="29"/>
      <c r="E7" s="29"/>
      <c r="F7" s="29"/>
      <c r="G7" s="29"/>
    </row>
    <row r="8" spans="1:7" x14ac:dyDescent="0.25">
      <c r="A8" s="19" t="s">
        <v>96</v>
      </c>
      <c r="B8" s="11" t="s">
        <v>97</v>
      </c>
      <c r="C8" s="29"/>
      <c r="D8" s="29"/>
      <c r="E8" s="29"/>
      <c r="F8" s="29"/>
      <c r="G8" s="29"/>
    </row>
    <row r="9" spans="1:7" x14ac:dyDescent="0.25">
      <c r="A9" s="20"/>
      <c r="B9" s="12"/>
      <c r="C9" s="6"/>
      <c r="D9" s="6"/>
      <c r="E9" s="6"/>
      <c r="F9" s="6"/>
      <c r="G9" s="6"/>
    </row>
    <row r="10" spans="1:7" x14ac:dyDescent="0.25">
      <c r="A10" s="21"/>
      <c r="B10" s="31" t="s">
        <v>85</v>
      </c>
      <c r="C10" s="31"/>
      <c r="D10" s="31"/>
      <c r="E10" s="31"/>
      <c r="F10" s="31"/>
      <c r="G10" s="31"/>
    </row>
    <row r="11" spans="1:7" x14ac:dyDescent="0.25">
      <c r="A11" s="21"/>
      <c r="B11" s="13" t="s">
        <v>86</v>
      </c>
      <c r="C11" s="7" t="s">
        <v>67</v>
      </c>
      <c r="D11" s="31" t="s">
        <v>68</v>
      </c>
      <c r="E11" s="31"/>
      <c r="F11" s="31" t="s">
        <v>69</v>
      </c>
      <c r="G11" s="31"/>
    </row>
    <row r="12" spans="1:7" x14ac:dyDescent="0.25">
      <c r="A12" s="21"/>
      <c r="B12" s="13"/>
      <c r="C12" s="7"/>
      <c r="D12" s="7">
        <v>2017</v>
      </c>
      <c r="E12" s="7">
        <v>2018</v>
      </c>
      <c r="F12" s="7">
        <v>2017</v>
      </c>
      <c r="G12" s="7">
        <v>2018</v>
      </c>
    </row>
    <row r="13" spans="1:7" x14ac:dyDescent="0.25">
      <c r="A13" s="21" t="s">
        <v>0</v>
      </c>
      <c r="B13" s="14"/>
      <c r="C13" s="4" t="s">
        <v>1</v>
      </c>
      <c r="D13" s="7" t="s">
        <v>99</v>
      </c>
      <c r="E13" s="7" t="s">
        <v>2</v>
      </c>
      <c r="F13" s="7" t="s">
        <v>99</v>
      </c>
      <c r="G13" s="7" t="s">
        <v>2</v>
      </c>
    </row>
    <row r="14" spans="1:7" x14ac:dyDescent="0.25">
      <c r="A14" s="18" t="s">
        <v>3</v>
      </c>
      <c r="B14" s="15" t="s">
        <v>4</v>
      </c>
      <c r="C14" s="1" t="s">
        <v>100</v>
      </c>
      <c r="D14" s="1" t="s">
        <v>5</v>
      </c>
      <c r="E14" s="1" t="s">
        <v>6</v>
      </c>
      <c r="F14" s="1" t="s">
        <v>7</v>
      </c>
      <c r="G14" s="1" t="s">
        <v>8</v>
      </c>
    </row>
    <row r="15" spans="1:7" x14ac:dyDescent="0.25">
      <c r="A15" s="18" t="s">
        <v>9</v>
      </c>
      <c r="B15" s="25" t="s">
        <v>10</v>
      </c>
      <c r="C15" s="8" t="s">
        <v>11</v>
      </c>
      <c r="D15" s="9">
        <f>SUM(D16:D19)</f>
        <v>0.14241400000000001</v>
      </c>
      <c r="E15" s="9">
        <f>SUM(E16:E19)</f>
        <v>0.15</v>
      </c>
      <c r="F15" s="9">
        <f>SUM(F16:F19)</f>
        <v>3.6216999999999999E-2</v>
      </c>
      <c r="G15" s="9">
        <f>SUM(G16:G19)</f>
        <v>0.04</v>
      </c>
    </row>
    <row r="16" spans="1:7" x14ac:dyDescent="0.25">
      <c r="A16" s="18" t="s">
        <v>12</v>
      </c>
      <c r="B16" s="26" t="s">
        <v>98</v>
      </c>
      <c r="C16" s="4" t="s">
        <v>11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5">
      <c r="A17" s="18" t="s">
        <v>13</v>
      </c>
      <c r="B17" s="26" t="s">
        <v>102</v>
      </c>
      <c r="C17" s="4" t="s">
        <v>11</v>
      </c>
      <c r="D17" s="10">
        <v>0.14241400000000001</v>
      </c>
      <c r="E17" s="10">
        <v>0.15</v>
      </c>
      <c r="F17" s="10">
        <v>3.6216999999999999E-2</v>
      </c>
      <c r="G17" s="10">
        <v>0.04</v>
      </c>
    </row>
    <row r="18" spans="1:7" x14ac:dyDescent="0.25">
      <c r="A18" s="18" t="s">
        <v>14</v>
      </c>
      <c r="B18" s="26" t="s">
        <v>104</v>
      </c>
      <c r="C18" s="4" t="s">
        <v>11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18" t="s">
        <v>15</v>
      </c>
      <c r="B19" s="26" t="s">
        <v>103</v>
      </c>
      <c r="C19" s="4" t="s">
        <v>11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18" t="s">
        <v>16</v>
      </c>
      <c r="B20" s="25" t="s">
        <v>17</v>
      </c>
      <c r="C20" s="8" t="s">
        <v>11</v>
      </c>
      <c r="D20" s="9">
        <f>SUM(D21:D22)</f>
        <v>1.1653E-2</v>
      </c>
      <c r="E20" s="9">
        <f>SUM(E21:E22)</f>
        <v>1.4999999999999999E-2</v>
      </c>
      <c r="F20" s="9">
        <f t="shared" ref="F20:G20" si="0">SUM(F21:F22)</f>
        <v>2.0999E-2</v>
      </c>
      <c r="G20" s="9">
        <f t="shared" si="0"/>
        <v>1E-3</v>
      </c>
    </row>
    <row r="21" spans="1:7" x14ac:dyDescent="0.25">
      <c r="A21" s="18" t="s">
        <v>18</v>
      </c>
      <c r="B21" s="26" t="s">
        <v>105</v>
      </c>
      <c r="C21" s="4" t="s">
        <v>11</v>
      </c>
      <c r="D21" s="10">
        <v>1.1653E-2</v>
      </c>
      <c r="E21" s="10">
        <v>1.4999999999999999E-2</v>
      </c>
      <c r="F21" s="10">
        <v>2.0999E-2</v>
      </c>
      <c r="G21" s="10">
        <v>1E-3</v>
      </c>
    </row>
    <row r="22" spans="1:7" x14ac:dyDescent="0.25">
      <c r="A22" s="18" t="s">
        <v>19</v>
      </c>
      <c r="B22" s="26" t="s">
        <v>106</v>
      </c>
      <c r="C22" s="4" t="s">
        <v>11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5">
      <c r="A23" s="18" t="s">
        <v>20</v>
      </c>
      <c r="B23" s="25" t="s">
        <v>21</v>
      </c>
      <c r="C23" s="8" t="s">
        <v>11</v>
      </c>
      <c r="D23" s="9">
        <f>SUM(D24:D25)</f>
        <v>9.5999999999999992E-3</v>
      </c>
      <c r="E23" s="9">
        <f>SUM(E24:E25)</f>
        <v>1.2E-2</v>
      </c>
      <c r="F23" s="9">
        <f>SUM(F24:F25)</f>
        <v>2E-3</v>
      </c>
      <c r="G23" s="9">
        <f t="shared" ref="G23" si="1">SUM(G24:G25)</f>
        <v>2E-3</v>
      </c>
    </row>
    <row r="24" spans="1:7" x14ac:dyDescent="0.25">
      <c r="A24" s="18" t="s">
        <v>22</v>
      </c>
      <c r="B24" s="26" t="s">
        <v>107</v>
      </c>
      <c r="C24" s="4" t="s">
        <v>11</v>
      </c>
      <c r="D24" s="10">
        <v>9.5999999999999992E-3</v>
      </c>
      <c r="E24" s="10">
        <v>1.2E-2</v>
      </c>
      <c r="F24" s="10">
        <v>2E-3</v>
      </c>
      <c r="G24" s="10">
        <v>2E-3</v>
      </c>
    </row>
    <row r="25" spans="1:7" x14ac:dyDescent="0.25">
      <c r="A25" s="18" t="s">
        <v>23</v>
      </c>
      <c r="B25" s="26" t="s">
        <v>108</v>
      </c>
      <c r="C25" s="4" t="s">
        <v>11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18" t="s">
        <v>24</v>
      </c>
      <c r="B26" s="25" t="s">
        <v>25</v>
      </c>
      <c r="C26" s="8" t="s">
        <v>11</v>
      </c>
      <c r="D26" s="9">
        <f>SUM(D27:D30)</f>
        <v>0.406833</v>
      </c>
      <c r="E26" s="9">
        <f>SUM(E27:E30)</f>
        <v>0.41493099999999999</v>
      </c>
      <c r="F26" s="9">
        <f t="shared" ref="F26:G26" si="2">SUM(F27:F30)</f>
        <v>4.2000000000000003E-2</v>
      </c>
      <c r="G26" s="9">
        <f t="shared" si="2"/>
        <v>0</v>
      </c>
    </row>
    <row r="27" spans="1:7" x14ac:dyDescent="0.25">
      <c r="A27" s="18" t="s">
        <v>26</v>
      </c>
      <c r="B27" s="26" t="s">
        <v>101</v>
      </c>
      <c r="C27" s="4" t="s">
        <v>11</v>
      </c>
      <c r="D27" s="10">
        <v>0.36493100000000001</v>
      </c>
      <c r="E27" s="10">
        <v>0.36493100000000001</v>
      </c>
      <c r="F27" s="10">
        <v>4.2000000000000003E-2</v>
      </c>
      <c r="G27" s="10">
        <v>0</v>
      </c>
    </row>
    <row r="28" spans="1:7" x14ac:dyDescent="0.25">
      <c r="A28" s="18" t="s">
        <v>27</v>
      </c>
      <c r="B28" s="26" t="s">
        <v>109</v>
      </c>
      <c r="C28" s="4" t="s">
        <v>11</v>
      </c>
      <c r="D28" s="10">
        <v>4.1902000000000002E-2</v>
      </c>
      <c r="E28" s="10">
        <v>0.05</v>
      </c>
      <c r="F28" s="10">
        <v>0</v>
      </c>
      <c r="G28" s="10">
        <v>0</v>
      </c>
    </row>
    <row r="29" spans="1:7" x14ac:dyDescent="0.25">
      <c r="A29" s="18" t="s">
        <v>28</v>
      </c>
      <c r="B29" s="26" t="s">
        <v>110</v>
      </c>
      <c r="C29" s="4" t="s">
        <v>11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5">
      <c r="A30" s="18" t="s">
        <v>29</v>
      </c>
      <c r="B30" s="26" t="s">
        <v>113</v>
      </c>
      <c r="C30" s="4" t="s">
        <v>11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5">
      <c r="A31" s="18" t="s">
        <v>30</v>
      </c>
      <c r="B31" s="25" t="s">
        <v>114</v>
      </c>
      <c r="C31" s="8" t="s">
        <v>11</v>
      </c>
      <c r="D31" s="9">
        <f>SUM(D32:D34)</f>
        <v>5.8291999999999997E-2</v>
      </c>
      <c r="E31" s="9">
        <f t="shared" ref="E31:G31" si="3">SUM(E32:E34)</f>
        <v>5.2434000000000001E-2</v>
      </c>
      <c r="F31" s="9">
        <f t="shared" si="3"/>
        <v>2.5350000000000001E-2</v>
      </c>
      <c r="G31" s="9">
        <f t="shared" si="3"/>
        <v>0</v>
      </c>
    </row>
    <row r="32" spans="1:7" x14ac:dyDescent="0.25">
      <c r="A32" s="18" t="s">
        <v>115</v>
      </c>
      <c r="B32" s="26" t="s">
        <v>111</v>
      </c>
      <c r="C32" s="4" t="s">
        <v>11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25">
      <c r="A33" s="18" t="s">
        <v>116</v>
      </c>
      <c r="B33" s="26" t="s">
        <v>112</v>
      </c>
      <c r="C33" s="4" t="s">
        <v>11</v>
      </c>
      <c r="D33" s="10">
        <v>5.8291999999999997E-2</v>
      </c>
      <c r="E33" s="10">
        <v>5.2434000000000001E-2</v>
      </c>
      <c r="F33" s="10">
        <v>2.5350000000000001E-2</v>
      </c>
      <c r="G33" s="10">
        <v>0</v>
      </c>
    </row>
    <row r="34" spans="1:7" x14ac:dyDescent="0.25">
      <c r="A34" s="18" t="s">
        <v>117</v>
      </c>
      <c r="B34" s="26" t="s">
        <v>118</v>
      </c>
      <c r="C34" s="4" t="s">
        <v>11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25">
      <c r="A35" s="18" t="s">
        <v>32</v>
      </c>
      <c r="B35" s="25" t="s">
        <v>31</v>
      </c>
      <c r="C35" s="8" t="s">
        <v>11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8" t="s">
        <v>34</v>
      </c>
      <c r="B36" s="25" t="s">
        <v>119</v>
      </c>
      <c r="C36" s="8" t="s">
        <v>11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18" t="s">
        <v>36</v>
      </c>
      <c r="B37" s="25" t="s">
        <v>33</v>
      </c>
      <c r="C37" s="8" t="s">
        <v>11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18" t="s">
        <v>61</v>
      </c>
      <c r="B38" s="25" t="s">
        <v>35</v>
      </c>
      <c r="C38" s="8" t="s">
        <v>11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18" t="s">
        <v>70</v>
      </c>
      <c r="B39" s="25" t="s">
        <v>37</v>
      </c>
      <c r="C39" s="8" t="s">
        <v>11</v>
      </c>
      <c r="D39" s="9">
        <f t="shared" ref="D39:G39" si="4">D15+D20+D23+D26+D31+D35+D37+D38-D36</f>
        <v>0.62879200000000002</v>
      </c>
      <c r="E39" s="9">
        <f t="shared" si="4"/>
        <v>0.64436499999999997</v>
      </c>
      <c r="F39" s="9">
        <f t="shared" si="4"/>
        <v>0.12656600000000001</v>
      </c>
      <c r="G39" s="9">
        <f t="shared" si="4"/>
        <v>4.3000000000000003E-2</v>
      </c>
    </row>
    <row r="40" spans="1:7" x14ac:dyDescent="0.25">
      <c r="A40" s="18" t="s">
        <v>38</v>
      </c>
      <c r="B40" s="26" t="s">
        <v>39</v>
      </c>
      <c r="C40" s="4" t="s">
        <v>11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5">
      <c r="A41" s="18" t="s">
        <v>40</v>
      </c>
      <c r="B41" s="26" t="s">
        <v>41</v>
      </c>
      <c r="C41" s="4" t="s">
        <v>11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25">
      <c r="A42" s="18" t="s">
        <v>42</v>
      </c>
      <c r="B42" s="26" t="s">
        <v>43</v>
      </c>
      <c r="C42" s="4" t="s">
        <v>44</v>
      </c>
      <c r="D42" s="3">
        <v>0.4</v>
      </c>
      <c r="E42" s="3">
        <v>0.4</v>
      </c>
      <c r="F42" s="3">
        <v>0.4</v>
      </c>
      <c r="G42" s="3">
        <v>0.4</v>
      </c>
    </row>
    <row r="43" spans="1:7" x14ac:dyDescent="0.25">
      <c r="A43" s="18" t="s">
        <v>45</v>
      </c>
      <c r="B43" s="26" t="s">
        <v>46</v>
      </c>
      <c r="C43" s="4" t="s">
        <v>47</v>
      </c>
      <c r="D43" s="10">
        <v>8.0389999999999993E-3</v>
      </c>
      <c r="E43" s="10">
        <v>8.5000000000000006E-3</v>
      </c>
      <c r="F43" s="4"/>
      <c r="G43" s="4"/>
    </row>
    <row r="44" spans="1:7" x14ac:dyDescent="0.25">
      <c r="A44" s="18" t="s">
        <v>48</v>
      </c>
      <c r="B44" s="26" t="s">
        <v>49</v>
      </c>
      <c r="C44" s="4" t="s">
        <v>47</v>
      </c>
      <c r="D44" s="10">
        <v>5.0000000000000001E-3</v>
      </c>
      <c r="E44" s="10">
        <v>5.0000000000000001E-3</v>
      </c>
      <c r="F44" s="4"/>
      <c r="G44" s="4"/>
    </row>
    <row r="45" spans="1:7" x14ac:dyDescent="0.25">
      <c r="A45" s="18" t="s">
        <v>50</v>
      </c>
      <c r="B45" s="26" t="s">
        <v>51</v>
      </c>
      <c r="C45" s="4" t="s">
        <v>47</v>
      </c>
      <c r="D45" s="4"/>
      <c r="E45" s="4"/>
      <c r="F45" s="10">
        <v>7.6099999999999996E-4</v>
      </c>
      <c r="G45" s="10">
        <v>7.6099999999999996E-4</v>
      </c>
    </row>
    <row r="46" spans="1:7" x14ac:dyDescent="0.25">
      <c r="A46" s="18" t="s">
        <v>52</v>
      </c>
      <c r="B46" s="26" t="s">
        <v>49</v>
      </c>
      <c r="C46" s="4" t="s">
        <v>47</v>
      </c>
      <c r="D46" s="4"/>
      <c r="E46" s="4"/>
      <c r="F46" s="10">
        <v>7.6099999999999996E-4</v>
      </c>
      <c r="G46" s="10">
        <v>7.6099999999999996E-4</v>
      </c>
    </row>
    <row r="47" spans="1:7" x14ac:dyDescent="0.25">
      <c r="A47" s="18" t="s">
        <v>53</v>
      </c>
      <c r="B47" s="26" t="s">
        <v>54</v>
      </c>
      <c r="C47" s="4" t="s">
        <v>47</v>
      </c>
      <c r="D47" s="4"/>
      <c r="E47" s="4"/>
      <c r="F47" s="10">
        <v>0</v>
      </c>
      <c r="G47" s="10">
        <v>0</v>
      </c>
    </row>
    <row r="48" spans="1:7" x14ac:dyDescent="0.25">
      <c r="A48" s="18" t="s">
        <v>55</v>
      </c>
      <c r="B48" s="26" t="s">
        <v>56</v>
      </c>
      <c r="C48" s="4" t="s">
        <v>47</v>
      </c>
      <c r="D48" s="4"/>
      <c r="E48" s="4"/>
      <c r="F48" s="10">
        <v>0</v>
      </c>
      <c r="G48" s="10">
        <v>0</v>
      </c>
    </row>
    <row r="49" spans="1:7" x14ac:dyDescent="0.25">
      <c r="A49" s="18" t="s">
        <v>57</v>
      </c>
      <c r="B49" s="26" t="s">
        <v>58</v>
      </c>
      <c r="C49" s="4" t="s">
        <v>47</v>
      </c>
      <c r="D49" s="10">
        <v>0</v>
      </c>
      <c r="E49" s="10">
        <v>0</v>
      </c>
      <c r="F49" s="2"/>
      <c r="G49" s="2"/>
    </row>
    <row r="50" spans="1:7" x14ac:dyDescent="0.25">
      <c r="A50" s="18" t="s">
        <v>59</v>
      </c>
      <c r="B50" s="26" t="s">
        <v>60</v>
      </c>
      <c r="C50" s="4" t="s">
        <v>47</v>
      </c>
      <c r="D50" s="2"/>
      <c r="E50" s="2"/>
      <c r="F50" s="10">
        <v>0</v>
      </c>
      <c r="G50" s="10">
        <v>0</v>
      </c>
    </row>
    <row r="51" spans="1:7" x14ac:dyDescent="0.25">
      <c r="A51" s="22"/>
      <c r="B51" s="16"/>
      <c r="C51" s="5"/>
      <c r="D51" s="5"/>
      <c r="E51" s="5"/>
      <c r="F51" s="5"/>
      <c r="G51" s="5"/>
    </row>
    <row r="52" spans="1:7" x14ac:dyDescent="0.25">
      <c r="A52" s="35" t="s">
        <v>64</v>
      </c>
      <c r="B52" s="35"/>
      <c r="C52" s="35"/>
      <c r="D52" s="35"/>
      <c r="E52" s="35"/>
      <c r="F52" s="35"/>
      <c r="G52" s="35"/>
    </row>
    <row r="53" spans="1:7" x14ac:dyDescent="0.25">
      <c r="A53" s="23"/>
      <c r="B53" s="16"/>
      <c r="C53" s="5"/>
      <c r="D53" s="5"/>
      <c r="E53" s="5"/>
      <c r="F53" s="5"/>
      <c r="G53" s="5"/>
    </row>
    <row r="54" spans="1:7" x14ac:dyDescent="0.25">
      <c r="A54" s="21"/>
      <c r="B54" s="31" t="s">
        <v>65</v>
      </c>
      <c r="C54" s="31"/>
      <c r="D54" s="31"/>
      <c r="E54" s="31"/>
      <c r="F54" s="31"/>
      <c r="G54" s="31"/>
    </row>
    <row r="55" spans="1:7" x14ac:dyDescent="0.25">
      <c r="A55" s="21"/>
      <c r="B55" s="14" t="s">
        <v>66</v>
      </c>
      <c r="C55" s="4" t="s">
        <v>67</v>
      </c>
      <c r="D55" s="31" t="s">
        <v>68</v>
      </c>
      <c r="E55" s="31"/>
      <c r="F55" s="31" t="s">
        <v>69</v>
      </c>
      <c r="G55" s="31"/>
    </row>
    <row r="56" spans="1:7" x14ac:dyDescent="0.25">
      <c r="A56" s="21" t="s">
        <v>0</v>
      </c>
      <c r="B56" s="14"/>
      <c r="C56" s="4" t="s">
        <v>1</v>
      </c>
      <c r="D56" s="31" t="s">
        <v>2</v>
      </c>
      <c r="E56" s="31"/>
      <c r="F56" s="31" t="s">
        <v>2</v>
      </c>
      <c r="G56" s="31"/>
    </row>
    <row r="57" spans="1:7" x14ac:dyDescent="0.25">
      <c r="A57" s="18" t="s">
        <v>3</v>
      </c>
      <c r="B57" s="15" t="s">
        <v>4</v>
      </c>
      <c r="C57" s="1" t="s">
        <v>100</v>
      </c>
      <c r="D57" s="32" t="s">
        <v>120</v>
      </c>
      <c r="E57" s="32"/>
      <c r="F57" s="32" t="s">
        <v>121</v>
      </c>
      <c r="G57" s="32"/>
    </row>
    <row r="58" spans="1:7" x14ac:dyDescent="0.25">
      <c r="A58" s="18" t="s">
        <v>72</v>
      </c>
      <c r="B58" s="25" t="s">
        <v>62</v>
      </c>
      <c r="C58" s="8" t="s">
        <v>63</v>
      </c>
      <c r="D58" s="33">
        <f>E39/E43</f>
        <v>75.80764705882352</v>
      </c>
      <c r="E58" s="33"/>
      <c r="F58" s="33">
        <f>G39/(G45+G47)</f>
        <v>56.504599211563743</v>
      </c>
      <c r="G58" s="33"/>
    </row>
    <row r="59" spans="1:7" x14ac:dyDescent="0.25">
      <c r="A59" s="18" t="s">
        <v>77</v>
      </c>
      <c r="B59" s="26" t="s">
        <v>71</v>
      </c>
      <c r="C59" s="4" t="s">
        <v>11</v>
      </c>
      <c r="D59" s="33">
        <f>E39</f>
        <v>0.64436499999999997</v>
      </c>
      <c r="E59" s="33"/>
      <c r="F59" s="33">
        <f>G39</f>
        <v>4.3000000000000003E-2</v>
      </c>
      <c r="G59" s="33"/>
    </row>
    <row r="60" spans="1:7" x14ac:dyDescent="0.25">
      <c r="A60" s="18" t="s">
        <v>79</v>
      </c>
      <c r="B60" s="26" t="s">
        <v>73</v>
      </c>
      <c r="C60" s="4" t="s">
        <v>11</v>
      </c>
      <c r="D60" s="33">
        <v>-0.400451956</v>
      </c>
      <c r="E60" s="33"/>
      <c r="F60" s="33">
        <v>0</v>
      </c>
      <c r="G60" s="33"/>
    </row>
    <row r="61" spans="1:7" x14ac:dyDescent="0.25">
      <c r="A61" s="18" t="s">
        <v>81</v>
      </c>
      <c r="B61" s="26" t="s">
        <v>74</v>
      </c>
      <c r="C61" s="4" t="s">
        <v>75</v>
      </c>
      <c r="D61" s="34">
        <f>D60/(D59*100)</f>
        <v>-6.2146757815834197E-3</v>
      </c>
      <c r="E61" s="34"/>
      <c r="F61" s="34">
        <f>F60/(F59*100)</f>
        <v>0</v>
      </c>
      <c r="G61" s="34"/>
    </row>
    <row r="62" spans="1:7" x14ac:dyDescent="0.25">
      <c r="A62" s="18" t="s">
        <v>83</v>
      </c>
      <c r="B62" s="26" t="s">
        <v>76</v>
      </c>
      <c r="C62" s="4" t="s">
        <v>11</v>
      </c>
      <c r="D62" s="30">
        <f>D60</f>
        <v>-0.400451956</v>
      </c>
      <c r="E62" s="30"/>
      <c r="F62" s="30">
        <f>F60</f>
        <v>0</v>
      </c>
      <c r="G62" s="30"/>
    </row>
    <row r="63" spans="1:7" x14ac:dyDescent="0.25">
      <c r="A63" s="18" t="s">
        <v>122</v>
      </c>
      <c r="B63" s="26" t="s">
        <v>78</v>
      </c>
      <c r="C63" s="4" t="s">
        <v>47</v>
      </c>
      <c r="D63" s="30">
        <f>D59+D60</f>
        <v>0.24391304399999997</v>
      </c>
      <c r="E63" s="30"/>
      <c r="F63" s="30">
        <f>F59+F60</f>
        <v>4.3000000000000003E-2</v>
      </c>
      <c r="G63" s="30"/>
    </row>
    <row r="64" spans="1:7" x14ac:dyDescent="0.25">
      <c r="A64" s="18" t="s">
        <v>123</v>
      </c>
      <c r="B64" s="26" t="s">
        <v>80</v>
      </c>
      <c r="C64" s="4" t="s">
        <v>47</v>
      </c>
      <c r="D64" s="30">
        <f>E43</f>
        <v>8.5000000000000006E-3</v>
      </c>
      <c r="E64" s="30"/>
      <c r="F64" s="30">
        <f>G45+G47</f>
        <v>7.6099999999999996E-4</v>
      </c>
      <c r="G64" s="30"/>
    </row>
    <row r="65" spans="1:7" x14ac:dyDescent="0.25">
      <c r="A65" s="18" t="s">
        <v>124</v>
      </c>
      <c r="B65" s="26" t="s">
        <v>82</v>
      </c>
      <c r="C65" s="4" t="s">
        <v>63</v>
      </c>
      <c r="D65" s="30">
        <f>D63/D64</f>
        <v>28.695652235294112</v>
      </c>
      <c r="E65" s="30"/>
      <c r="F65" s="30">
        <f>F63/F64</f>
        <v>56.504599211563743</v>
      </c>
      <c r="G65" s="30"/>
    </row>
    <row r="66" spans="1:7" x14ac:dyDescent="0.25">
      <c r="A66" s="18" t="s">
        <v>125</v>
      </c>
      <c r="B66" s="26" t="s">
        <v>84</v>
      </c>
      <c r="C66" s="4" t="s">
        <v>63</v>
      </c>
      <c r="D66" s="30">
        <f>D65+(0.15*D65)</f>
        <v>33.000000070588229</v>
      </c>
      <c r="E66" s="30"/>
      <c r="F66" s="30">
        <f>F65+(0.15*F65)</f>
        <v>64.98028909329831</v>
      </c>
      <c r="G66" s="30"/>
    </row>
    <row r="67" spans="1:7" x14ac:dyDescent="0.25">
      <c r="A67" s="23"/>
      <c r="B67" s="16"/>
      <c r="C67" s="5"/>
      <c r="D67" s="5"/>
      <c r="E67" s="5"/>
      <c r="F67" s="5"/>
      <c r="G67" s="5"/>
    </row>
    <row r="68" spans="1:7" x14ac:dyDescent="0.25">
      <c r="A68" s="27" t="s">
        <v>126</v>
      </c>
      <c r="B68" s="28"/>
      <c r="C68" s="29"/>
      <c r="D68" s="29"/>
      <c r="E68" s="29"/>
      <c r="F68" s="29"/>
      <c r="G68" s="29"/>
    </row>
    <row r="69" spans="1:7" x14ac:dyDescent="0.25">
      <c r="A69" s="27" t="s">
        <v>127</v>
      </c>
      <c r="B69" s="28"/>
      <c r="C69" s="29"/>
      <c r="D69" s="29"/>
      <c r="E69" s="29"/>
      <c r="F69" s="29"/>
      <c r="G69" s="29"/>
    </row>
    <row r="70" spans="1:7" x14ac:dyDescent="0.25">
      <c r="A70" s="27" t="s">
        <v>128</v>
      </c>
      <c r="B70" s="28"/>
      <c r="C70" s="29"/>
      <c r="D70" s="29"/>
      <c r="E70" s="29"/>
      <c r="F70" s="29"/>
      <c r="G70" s="29"/>
    </row>
    <row r="71" spans="1:7" x14ac:dyDescent="0.25">
      <c r="A71" s="27" t="s">
        <v>129</v>
      </c>
      <c r="B71" s="28"/>
      <c r="C71" s="29"/>
      <c r="D71" s="29"/>
      <c r="E71" s="29"/>
      <c r="F71" s="29"/>
      <c r="G71" s="29"/>
    </row>
    <row r="72" spans="1:7" x14ac:dyDescent="0.25">
      <c r="A72" s="27" t="s">
        <v>130</v>
      </c>
      <c r="B72" s="28"/>
      <c r="C72" s="29"/>
      <c r="D72" s="29"/>
      <c r="E72" s="29"/>
      <c r="F72" s="29"/>
      <c r="G72" s="29"/>
    </row>
    <row r="73" spans="1:7" x14ac:dyDescent="0.25">
      <c r="A73" s="27" t="s">
        <v>131</v>
      </c>
      <c r="B73" s="28"/>
      <c r="C73" s="29"/>
      <c r="D73" s="29"/>
      <c r="E73" s="29"/>
      <c r="F73" s="29"/>
      <c r="G73" s="29"/>
    </row>
  </sheetData>
  <mergeCells count="48">
    <mergeCell ref="A73:B73"/>
    <mergeCell ref="C73:G73"/>
    <mergeCell ref="A70:B70"/>
    <mergeCell ref="A71:B71"/>
    <mergeCell ref="C71:G71"/>
    <mergeCell ref="A72:B72"/>
    <mergeCell ref="C72:G72"/>
    <mergeCell ref="D55:E55"/>
    <mergeCell ref="F55:G55"/>
    <mergeCell ref="A1:G1"/>
    <mergeCell ref="A2:G2"/>
    <mergeCell ref="A68:B68"/>
    <mergeCell ref="B10:G10"/>
    <mergeCell ref="D11:E11"/>
    <mergeCell ref="F11:G11"/>
    <mergeCell ref="A52:G52"/>
    <mergeCell ref="B54:G54"/>
    <mergeCell ref="C3:G3"/>
    <mergeCell ref="C4:G4"/>
    <mergeCell ref="C5:G5"/>
    <mergeCell ref="C8:G8"/>
    <mergeCell ref="C6:G7"/>
    <mergeCell ref="D56:E56"/>
    <mergeCell ref="D57:E57"/>
    <mergeCell ref="D59:E59"/>
    <mergeCell ref="D60:E60"/>
    <mergeCell ref="D61:E61"/>
    <mergeCell ref="D58:E58"/>
    <mergeCell ref="F56:G56"/>
    <mergeCell ref="F57:G57"/>
    <mergeCell ref="F59:G59"/>
    <mergeCell ref="F60:G60"/>
    <mergeCell ref="F61:G61"/>
    <mergeCell ref="F58:G58"/>
    <mergeCell ref="A69:B69"/>
    <mergeCell ref="C68:G68"/>
    <mergeCell ref="C69:G69"/>
    <mergeCell ref="C70:G70"/>
    <mergeCell ref="F62:G62"/>
    <mergeCell ref="F63:G63"/>
    <mergeCell ref="F64:G64"/>
    <mergeCell ref="F65:G65"/>
    <mergeCell ref="F66:G66"/>
    <mergeCell ref="D63:E63"/>
    <mergeCell ref="D64:E64"/>
    <mergeCell ref="D65:E65"/>
    <mergeCell ref="D66:E66"/>
    <mergeCell ref="D62:E62"/>
  </mergeCells>
  <pageMargins left="0.7" right="0.7" top="0.78740157499999996" bottom="0.78740157499999996" header="0.3" footer="0.3"/>
  <pageSetup paperSize="9" scale="6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Doležalová</dc:creator>
  <cp:lastModifiedBy>Lucie Zalmanova</cp:lastModifiedBy>
  <cp:lastPrinted>2018-02-27T08:39:47Z</cp:lastPrinted>
  <dcterms:created xsi:type="dcterms:W3CDTF">2015-06-11T12:06:49Z</dcterms:created>
  <dcterms:modified xsi:type="dcterms:W3CDTF">2018-02-27T08:47:07Z</dcterms:modified>
</cp:coreProperties>
</file>